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770" windowWidth="12000" windowHeight="6510" activeTab="0"/>
  </bookViews>
  <sheets>
    <sheet name="Gearspeed Ratio Calculator" sheetId="1" r:id="rId1"/>
  </sheets>
  <definedNames/>
  <calcPr fullCalcOnLoad="1"/>
</workbook>
</file>

<file path=xl/sharedStrings.xml><?xml version="1.0" encoding="utf-8"?>
<sst xmlns="http://schemas.openxmlformats.org/spreadsheetml/2006/main" count="52" uniqueCount="44">
  <si>
    <t>:1</t>
  </si>
  <si>
    <t>1st gear</t>
  </si>
  <si>
    <t>2nd gear</t>
  </si>
  <si>
    <t>3rd gear</t>
  </si>
  <si>
    <t>4th gear</t>
  </si>
  <si>
    <t>5th gear</t>
  </si>
  <si>
    <t>7th gear</t>
  </si>
  <si>
    <t>6th gear</t>
  </si>
  <si>
    <t>feet</t>
  </si>
  <si>
    <t>Width (mm)</t>
  </si>
  <si>
    <t>Profile (%)</t>
  </si>
  <si>
    <t>Rim size (inch)</t>
  </si>
  <si>
    <t>Rolling radius (feet)</t>
  </si>
  <si>
    <t>Enter these details:</t>
  </si>
  <si>
    <t>(if you already know this value, skip this step and enter it below)</t>
  </si>
  <si>
    <t>… or enter the rolling radius here:</t>
  </si>
  <si>
    <t>inches</t>
  </si>
  <si>
    <t>%</t>
  </si>
  <si>
    <t>mm</t>
  </si>
  <si>
    <t>1st</t>
  </si>
  <si>
    <t>2nd</t>
  </si>
  <si>
    <t>3rd</t>
  </si>
  <si>
    <t>4th</t>
  </si>
  <si>
    <t>5th</t>
  </si>
  <si>
    <t>6th</t>
  </si>
  <si>
    <t>7th</t>
  </si>
  <si>
    <t>Final:</t>
  </si>
  <si>
    <t>You can then input various ratios and/or tyre sizes to see the effect on overall gearing.</t>
  </si>
  <si>
    <t>Step 1: find out your tyre's rolling radius</t>
  </si>
  <si>
    <t>(this cell must be empty to use the calculator cells, above)</t>
  </si>
  <si>
    <t>(leave un-used gears blank)</t>
  </si>
  <si>
    <t>Enter information into the orange boxes. To print this sheet, click on "File", "Print".</t>
  </si>
  <si>
    <t>© Competition Transmission Services 2005. All rights reserved.</t>
  </si>
  <si>
    <t>This calculator is provided as-is and is for informational purposes only.</t>
  </si>
  <si>
    <t>Gearboxman gear/speed calculator</t>
  </si>
  <si>
    <t>Simply input your tyre rolling radius (circumference) in feet, then your gear ratios, followed by your final drive ratio. The graph will show miles per hour against engine revs for each gear.</t>
  </si>
  <si>
    <t>Click here to contact Competition Transmission Services at www.gearboxman.co.uk for more information.</t>
  </si>
  <si>
    <t>shift point:</t>
  </si>
  <si>
    <t>RPM</t>
  </si>
  <si>
    <t>Step 3: shift RPM</t>
  </si>
  <si>
    <t>(optional)</t>
  </si>
  <si>
    <t>rev drop</t>
  </si>
  <si>
    <t>Step 2: gear ratios</t>
  </si>
  <si>
    <t>speed MPH</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</si>
</sst>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 ;\-#,##0\ "/>
    <numFmt numFmtId="165" formatCode="&quot;Yes&quot;;&quot;Yes&quot;;&quot;No&quot;"/>
    <numFmt numFmtId="166" formatCode="&quot;True&quot;;&quot;True&quot;;&quot;False&quot;"/>
    <numFmt numFmtId="167" formatCode="&quot;On&quot;;&quot;On&quot;;&quot;Off&quot;"/>
    <numFmt numFmtId="168" formatCode="[$€-2]\ #,##0.00_);[Red]\([$€-2]\ #,##0.00\)"/>
  </numFmts>
  <fonts count="35">
    <font>
      <sz val="10"/>
      <name val="Arial"/>
      <family val="0"/>
    </font>
    <font>
      <sz val="8.25"/>
      <name val="Arial"/>
      <family val="2"/>
    </font>
    <font>
      <sz val="8.75"/>
      <name val="Arial"/>
      <family val="2"/>
    </font>
    <font>
      <sz val="16.75"/>
      <name val="Arial"/>
      <family val="0"/>
    </font>
    <font>
      <sz val="17.5"/>
      <name val="Arial"/>
      <family val="0"/>
    </font>
    <font>
      <u val="single"/>
      <sz val="10"/>
      <color indexed="12"/>
      <name val="Arial"/>
      <family val="0"/>
    </font>
    <font>
      <u val="single"/>
      <sz val="10"/>
      <color indexed="36"/>
      <name val="Arial"/>
      <family val="0"/>
    </font>
    <font>
      <sz val="10"/>
      <color indexed="63"/>
      <name val="Arial"/>
      <family val="0"/>
    </font>
    <font>
      <sz val="14"/>
      <color indexed="63"/>
      <name val="Tahoma"/>
      <family val="2"/>
    </font>
    <font>
      <sz val="10"/>
      <color indexed="63"/>
      <name val="Tahoma"/>
      <family val="2"/>
    </font>
    <font>
      <b/>
      <sz val="14"/>
      <color indexed="53"/>
      <name val="Tahoma"/>
      <family val="2"/>
    </font>
    <font>
      <sz val="10"/>
      <color indexed="9"/>
      <name val="Tahoma"/>
      <family val="2"/>
    </font>
    <font>
      <sz val="8"/>
      <color indexed="63"/>
      <name val="Tahoma"/>
      <family val="2"/>
    </font>
    <font>
      <sz val="7"/>
      <color indexed="63"/>
      <name val="Tahoma"/>
      <family val="2"/>
    </font>
    <font>
      <b/>
      <sz val="8"/>
      <color indexed="63"/>
      <name val="Tahoma"/>
      <family val="2"/>
    </font>
    <font>
      <b/>
      <sz val="11.75"/>
      <color indexed="53"/>
      <name val="Arial"/>
      <family val="2"/>
    </font>
    <font>
      <b/>
      <sz val="10.5"/>
      <color indexed="63"/>
      <name val="Arial"/>
      <family val="2"/>
    </font>
    <font>
      <i/>
      <sz val="8"/>
      <color indexed="63"/>
      <name val="Tahoma"/>
      <family val="2"/>
    </font>
    <font>
      <b/>
      <i/>
      <sz val="8"/>
      <color indexed="63"/>
      <name val="Arial"/>
      <family val="2"/>
    </font>
    <font>
      <b/>
      <sz val="8"/>
      <color indexed="9"/>
      <name val="Tahoma"/>
      <family val="2"/>
    </font>
    <font>
      <sz val="10"/>
      <color indexed="9"/>
      <name val="Arial"/>
      <family val="0"/>
    </font>
    <font>
      <b/>
      <sz val="10"/>
      <color indexed="9"/>
      <name val="Tahoma"/>
      <family val="2"/>
    </font>
    <font>
      <b/>
      <sz val="10"/>
      <name val="Arial"/>
      <family val="0"/>
    </font>
    <font>
      <sz val="7"/>
      <name val="Arial"/>
      <family val="0"/>
    </font>
    <font>
      <sz val="10"/>
      <color indexed="10"/>
      <name val="Tahoma"/>
      <family val="2"/>
    </font>
    <font>
      <b/>
      <sz val="10"/>
      <color indexed="10"/>
      <name val="Tahoma"/>
      <family val="2"/>
    </font>
    <font>
      <sz val="8"/>
      <color indexed="9"/>
      <name val="Tahoma"/>
      <family val="2"/>
    </font>
    <font>
      <sz val="6"/>
      <color indexed="9"/>
      <name val="Tahoma"/>
      <family val="2"/>
    </font>
    <font>
      <sz val="7"/>
      <color indexed="9"/>
      <name val="Tahoma"/>
      <family val="2"/>
    </font>
    <font>
      <sz val="8"/>
      <color indexed="53"/>
      <name val="Tahoma"/>
      <family val="2"/>
    </font>
    <font>
      <sz val="10"/>
      <color indexed="53"/>
      <name val="Arial"/>
      <family val="0"/>
    </font>
    <font>
      <sz val="10"/>
      <color indexed="53"/>
      <name val="Tahoma"/>
      <family val="2"/>
    </font>
    <font>
      <u val="single"/>
      <sz val="8"/>
      <color indexed="53"/>
      <name val="Tahoma"/>
      <family val="2"/>
    </font>
    <font>
      <sz val="7"/>
      <color indexed="23"/>
      <name val="Tahoma"/>
      <family val="2"/>
    </font>
    <font>
      <sz val="10"/>
      <color indexed="23"/>
      <name val="Tahoma"/>
      <family val="2"/>
    </font>
  </fonts>
  <fills count="5">
    <fill>
      <patternFill/>
    </fill>
    <fill>
      <patternFill patternType="gray125"/>
    </fill>
    <fill>
      <patternFill patternType="solid">
        <fgColor indexed="63"/>
        <bgColor indexed="64"/>
      </patternFill>
    </fill>
    <fill>
      <patternFill patternType="solid">
        <fgColor indexed="53"/>
        <bgColor indexed="64"/>
      </patternFill>
    </fill>
    <fill>
      <patternFill patternType="solid">
        <fgColor indexed="9"/>
        <bgColor indexed="64"/>
      </patternFill>
    </fill>
  </fills>
  <borders count="33">
    <border>
      <left/>
      <right/>
      <top/>
      <bottom/>
      <diagonal/>
    </border>
    <border>
      <left style="thin">
        <color indexed="9"/>
      </left>
      <right style="thin">
        <color indexed="9"/>
      </right>
      <top style="thin">
        <color indexed="9"/>
      </top>
      <bottom style="thin">
        <color indexed="9"/>
      </bottom>
    </border>
    <border>
      <left style="thin">
        <color indexed="9"/>
      </left>
      <right>
        <color indexed="63"/>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style="thin">
        <color indexed="9"/>
      </right>
      <top>
        <color indexed="63"/>
      </top>
      <bottom style="thin">
        <color indexed="9"/>
      </bottom>
    </border>
    <border>
      <left style="thin">
        <color indexed="9"/>
      </left>
      <right style="thin">
        <color indexed="9"/>
      </right>
      <top style="thin">
        <color indexed="9"/>
      </top>
      <bottom>
        <color indexed="63"/>
      </bottom>
    </border>
    <border>
      <left style="thin">
        <color indexed="63"/>
      </left>
      <right style="thin">
        <color indexed="9"/>
      </right>
      <top style="thin">
        <color indexed="9"/>
      </top>
      <bottom style="thin">
        <color indexed="9"/>
      </bottom>
    </border>
    <border>
      <left style="thin">
        <color indexed="9"/>
      </left>
      <right style="thin">
        <color indexed="63"/>
      </right>
      <top style="thin">
        <color indexed="9"/>
      </top>
      <bottom>
        <color indexed="63"/>
      </bottom>
    </border>
    <border>
      <left style="thin">
        <color indexed="9"/>
      </left>
      <right style="thin">
        <color indexed="63"/>
      </right>
      <top style="thin">
        <color indexed="9"/>
      </top>
      <bottom style="thin">
        <color indexed="9"/>
      </bottom>
    </border>
    <border>
      <left style="thin">
        <color indexed="63"/>
      </left>
      <right style="thin">
        <color indexed="9"/>
      </right>
      <top style="thin">
        <color indexed="9"/>
      </top>
      <bottom>
        <color indexed="63"/>
      </bottom>
    </border>
    <border>
      <left style="thin">
        <color indexed="9"/>
      </left>
      <right style="thin">
        <color indexed="63"/>
      </right>
      <top>
        <color indexed="63"/>
      </top>
      <bottom style="thin">
        <color indexed="9"/>
      </bottom>
    </border>
    <border>
      <left>
        <color indexed="63"/>
      </left>
      <right>
        <color indexed="63"/>
      </right>
      <top style="thin">
        <color indexed="9"/>
      </top>
      <bottom style="thin">
        <color indexed="9"/>
      </bottom>
    </border>
    <border>
      <left>
        <color indexed="63"/>
      </left>
      <right style="thin">
        <color indexed="9"/>
      </right>
      <top>
        <color indexed="63"/>
      </top>
      <bottom style="thin">
        <color indexed="9"/>
      </bottom>
    </border>
    <border>
      <left style="thin">
        <color indexed="63"/>
      </left>
      <right style="thin">
        <color indexed="9"/>
      </right>
      <top style="thin">
        <color indexed="9"/>
      </top>
      <bottom style="thin">
        <color indexed="63"/>
      </bottom>
    </border>
    <border>
      <left style="thin">
        <color indexed="9"/>
      </left>
      <right style="thin">
        <color indexed="9"/>
      </right>
      <top style="thin">
        <color indexed="9"/>
      </top>
      <bottom style="thin">
        <color indexed="63"/>
      </bottom>
    </border>
    <border>
      <left>
        <color indexed="63"/>
      </left>
      <right style="thin">
        <color indexed="63"/>
      </right>
      <top style="thin">
        <color indexed="9"/>
      </top>
      <bottom>
        <color indexed="63"/>
      </bottom>
    </border>
    <border>
      <left>
        <color indexed="63"/>
      </left>
      <right style="thin">
        <color indexed="63"/>
      </right>
      <top style="thin">
        <color indexed="9"/>
      </top>
      <bottom style="thin">
        <color indexed="9"/>
      </bottom>
    </border>
    <border>
      <left>
        <color indexed="63"/>
      </left>
      <right style="thin">
        <color indexed="9"/>
      </right>
      <top style="thin">
        <color indexed="9"/>
      </top>
      <bottom>
        <color indexed="63"/>
      </bottom>
    </border>
    <border>
      <left>
        <color indexed="63"/>
      </left>
      <right style="thin">
        <color indexed="63"/>
      </right>
      <top style="thin">
        <color indexed="9"/>
      </top>
      <bottom style="thin">
        <color indexed="63"/>
      </bottom>
    </border>
    <border>
      <left style="thin">
        <color indexed="9"/>
      </left>
      <right>
        <color indexed="63"/>
      </right>
      <top style="thin">
        <color indexed="9"/>
      </top>
      <bottom>
        <color indexed="63"/>
      </bottom>
    </border>
    <border>
      <left style="thin">
        <color indexed="9"/>
      </left>
      <right>
        <color indexed="63"/>
      </right>
      <top style="thin">
        <color indexed="9"/>
      </top>
      <bottom style="thin">
        <color indexed="63"/>
      </bottom>
    </border>
    <border>
      <left style="thin">
        <color indexed="9"/>
      </left>
      <right style="thin">
        <color indexed="9"/>
      </right>
      <top>
        <color indexed="63"/>
      </top>
      <bottom>
        <color indexed="63"/>
      </bottom>
    </border>
    <border>
      <left style="thin">
        <color indexed="9"/>
      </left>
      <right>
        <color indexed="63"/>
      </right>
      <top style="thin">
        <color indexed="9"/>
      </top>
      <bottom style="thin">
        <color indexed="55"/>
      </bottom>
    </border>
    <border>
      <left>
        <color indexed="63"/>
      </left>
      <right>
        <color indexed="63"/>
      </right>
      <top style="thin">
        <color indexed="9"/>
      </top>
      <bottom style="thin">
        <color indexed="55"/>
      </bottom>
    </border>
    <border>
      <left>
        <color indexed="63"/>
      </left>
      <right style="thin">
        <color indexed="9"/>
      </right>
      <top style="thin">
        <color indexed="9"/>
      </top>
      <bottom style="thin">
        <color indexed="55"/>
      </bottom>
    </border>
    <border>
      <left style="thin">
        <color indexed="63"/>
      </left>
      <right>
        <color indexed="63"/>
      </right>
      <top style="thin">
        <color indexed="63"/>
      </top>
      <bottom style="thin">
        <color indexed="9"/>
      </bottom>
    </border>
    <border>
      <left>
        <color indexed="63"/>
      </left>
      <right>
        <color indexed="63"/>
      </right>
      <top style="thin">
        <color indexed="63"/>
      </top>
      <bottom style="thin">
        <color indexed="9"/>
      </bottom>
    </border>
    <border>
      <left>
        <color indexed="63"/>
      </left>
      <right style="thin">
        <color indexed="63"/>
      </right>
      <top style="thin">
        <color indexed="63"/>
      </top>
      <bottom style="thin">
        <color indexed="9"/>
      </bottom>
    </border>
    <border>
      <left style="thin">
        <color indexed="63"/>
      </left>
      <right>
        <color indexed="63"/>
      </right>
      <top style="thin">
        <color indexed="9"/>
      </top>
      <bottom style="thin">
        <color indexed="9"/>
      </bottom>
    </border>
    <border>
      <left style="thin">
        <color indexed="63"/>
      </left>
      <right>
        <color indexed="63"/>
      </right>
      <top style="thin">
        <color indexed="9"/>
      </top>
      <bottom>
        <color indexed="63"/>
      </bottom>
    </border>
    <border>
      <left>
        <color indexed="63"/>
      </left>
      <right>
        <color indexed="63"/>
      </right>
      <top style="thin">
        <color indexed="9"/>
      </top>
      <bottom>
        <color indexed="63"/>
      </bottom>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14">
    <xf numFmtId="0" fontId="0" fillId="0" borderId="0" xfId="0" applyAlignment="1">
      <alignment/>
    </xf>
    <xf numFmtId="0" fontId="8" fillId="0" borderId="1" xfId="0" applyFont="1" applyFill="1" applyBorder="1" applyAlignment="1">
      <alignment horizontal="center"/>
    </xf>
    <xf numFmtId="0" fontId="9" fillId="0" borderId="1" xfId="0" applyFont="1" applyFill="1" applyBorder="1" applyAlignment="1">
      <alignment/>
    </xf>
    <xf numFmtId="0" fontId="9" fillId="0" borderId="1" xfId="0" applyFont="1" applyFill="1" applyBorder="1" applyAlignment="1">
      <alignment horizontal="center"/>
    </xf>
    <xf numFmtId="0" fontId="13" fillId="0" borderId="1" xfId="0" applyFont="1" applyFill="1" applyBorder="1" applyAlignment="1">
      <alignment horizontal="left"/>
    </xf>
    <xf numFmtId="2" fontId="11" fillId="2" borderId="1" xfId="0" applyNumberFormat="1" applyFont="1" applyFill="1" applyBorder="1" applyAlignment="1" applyProtection="1">
      <alignment horizontal="center"/>
      <protection/>
    </xf>
    <xf numFmtId="0" fontId="11" fillId="0" borderId="1" xfId="0" applyFont="1" applyFill="1" applyBorder="1" applyAlignment="1">
      <alignment/>
    </xf>
    <xf numFmtId="43" fontId="11" fillId="0" borderId="1" xfId="15" applyFont="1" applyFill="1" applyBorder="1" applyAlignment="1">
      <alignment/>
    </xf>
    <xf numFmtId="0" fontId="11" fillId="0" borderId="1" xfId="15" applyFont="1" applyFill="1" applyBorder="1" applyAlignment="1">
      <alignment/>
    </xf>
    <xf numFmtId="0" fontId="13" fillId="0" borderId="1" xfId="0" applyFont="1" applyFill="1" applyBorder="1" applyAlignment="1">
      <alignment/>
    </xf>
    <xf numFmtId="0" fontId="9" fillId="0" borderId="2" xfId="0" applyFont="1" applyFill="1" applyBorder="1" applyAlignment="1">
      <alignment/>
    </xf>
    <xf numFmtId="0" fontId="9" fillId="0" borderId="3" xfId="0" applyFont="1" applyFill="1" applyBorder="1" applyAlignment="1">
      <alignment/>
    </xf>
    <xf numFmtId="0" fontId="9" fillId="0" borderId="4" xfId="0" applyFont="1" applyFill="1" applyBorder="1" applyAlignment="1">
      <alignment/>
    </xf>
    <xf numFmtId="0" fontId="11" fillId="0" borderId="4" xfId="0" applyFont="1" applyFill="1" applyBorder="1" applyAlignment="1">
      <alignment/>
    </xf>
    <xf numFmtId="0" fontId="9" fillId="0" borderId="5" xfId="0" applyFont="1" applyFill="1" applyBorder="1" applyAlignment="1">
      <alignment/>
    </xf>
    <xf numFmtId="0" fontId="21" fillId="0" borderId="1" xfId="0" applyFont="1" applyFill="1" applyBorder="1" applyAlignment="1">
      <alignment/>
    </xf>
    <xf numFmtId="0" fontId="11" fillId="0" borderId="2" xfId="0" applyFont="1" applyFill="1" applyBorder="1" applyAlignment="1">
      <alignment/>
    </xf>
    <xf numFmtId="0" fontId="21" fillId="0" borderId="4" xfId="0" applyFont="1" applyFill="1" applyBorder="1" applyAlignment="1">
      <alignment/>
    </xf>
    <xf numFmtId="0" fontId="17" fillId="0" borderId="6" xfId="0" applyFont="1" applyFill="1" applyBorder="1" applyAlignment="1">
      <alignment/>
    </xf>
    <xf numFmtId="0" fontId="9" fillId="0" borderId="7" xfId="0" applyFont="1" applyFill="1" applyBorder="1" applyAlignment="1">
      <alignment/>
    </xf>
    <xf numFmtId="0" fontId="9" fillId="0" borderId="6" xfId="0" applyFont="1" applyFill="1" applyBorder="1" applyAlignment="1">
      <alignment/>
    </xf>
    <xf numFmtId="0" fontId="9" fillId="0" borderId="8" xfId="0" applyFont="1" applyFill="1" applyBorder="1" applyAlignment="1">
      <alignment/>
    </xf>
    <xf numFmtId="0" fontId="13" fillId="0" borderId="8" xfId="0" applyFont="1" applyFill="1" applyBorder="1" applyAlignment="1">
      <alignment horizontal="left"/>
    </xf>
    <xf numFmtId="2" fontId="13" fillId="0" borderId="8" xfId="0" applyNumberFormat="1" applyFont="1" applyFill="1" applyBorder="1" applyAlignment="1" applyProtection="1">
      <alignment horizontal="left"/>
      <protection/>
    </xf>
    <xf numFmtId="0" fontId="9" fillId="0" borderId="9" xfId="0" applyFont="1" applyFill="1" applyBorder="1" applyAlignment="1">
      <alignment/>
    </xf>
    <xf numFmtId="0" fontId="13" fillId="0" borderId="10" xfId="0" applyFont="1" applyFill="1" applyBorder="1" applyAlignment="1">
      <alignment horizontal="left"/>
    </xf>
    <xf numFmtId="0" fontId="14" fillId="0" borderId="6" xfId="0" applyFont="1" applyFill="1" applyBorder="1" applyAlignment="1">
      <alignment/>
    </xf>
    <xf numFmtId="0" fontId="14" fillId="0" borderId="6" xfId="0" applyFont="1" applyFill="1" applyBorder="1" applyAlignment="1">
      <alignment horizontal="left"/>
    </xf>
    <xf numFmtId="2" fontId="11" fillId="0" borderId="11" xfId="0" applyNumberFormat="1" applyFont="1" applyFill="1" applyBorder="1" applyAlignment="1" applyProtection="1">
      <alignment horizontal="center"/>
      <protection/>
    </xf>
    <xf numFmtId="0" fontId="9" fillId="0" borderId="2" xfId="0" applyFont="1" applyFill="1" applyBorder="1" applyAlignment="1">
      <alignment vertical="center"/>
    </xf>
    <xf numFmtId="0" fontId="9" fillId="0" borderId="3" xfId="0" applyFont="1" applyFill="1" applyBorder="1" applyAlignment="1">
      <alignment vertical="center"/>
    </xf>
    <xf numFmtId="0" fontId="9" fillId="0" borderId="1" xfId="0" applyFont="1" applyFill="1" applyBorder="1" applyAlignment="1">
      <alignment vertical="center"/>
    </xf>
    <xf numFmtId="0" fontId="11" fillId="3" borderId="1" xfId="0" applyFont="1" applyFill="1" applyBorder="1" applyAlignment="1" applyProtection="1">
      <alignment horizontal="center"/>
      <protection locked="0"/>
    </xf>
    <xf numFmtId="2" fontId="11" fillId="3" borderId="4" xfId="0" applyNumberFormat="1" applyFont="1" applyFill="1" applyBorder="1" applyAlignment="1" applyProtection="1">
      <alignment horizontal="center"/>
      <protection locked="0"/>
    </xf>
    <xf numFmtId="0" fontId="11" fillId="3" borderId="1" xfId="0" applyFont="1" applyFill="1" applyBorder="1" applyAlignment="1" applyProtection="1">
      <alignment horizontal="right"/>
      <protection locked="0"/>
    </xf>
    <xf numFmtId="0" fontId="7" fillId="0" borderId="1" xfId="0" applyFont="1" applyBorder="1" applyAlignment="1">
      <alignment wrapText="1"/>
    </xf>
    <xf numFmtId="0" fontId="7" fillId="0" borderId="1" xfId="0" applyFont="1" applyBorder="1" applyAlignment="1">
      <alignment/>
    </xf>
    <xf numFmtId="0" fontId="0" fillId="0" borderId="1" xfId="0" applyBorder="1" applyAlignment="1">
      <alignment horizontal="center" vertical="center"/>
    </xf>
    <xf numFmtId="0" fontId="18" fillId="0" borderId="1" xfId="0" applyFont="1" applyBorder="1" applyAlignment="1">
      <alignment/>
    </xf>
    <xf numFmtId="0" fontId="11" fillId="4" borderId="1" xfId="0" applyFont="1" applyFill="1" applyBorder="1" applyAlignment="1">
      <alignment/>
    </xf>
    <xf numFmtId="0" fontId="11" fillId="4" borderId="4" xfId="0" applyFont="1" applyFill="1" applyBorder="1" applyAlignment="1">
      <alignment horizontal="center"/>
    </xf>
    <xf numFmtId="0" fontId="11" fillId="4" borderId="12" xfId="0" applyFont="1" applyFill="1" applyBorder="1" applyAlignment="1">
      <alignment horizontal="center"/>
    </xf>
    <xf numFmtId="2" fontId="11" fillId="4" borderId="12" xfId="0" applyNumberFormat="1" applyFont="1" applyFill="1" applyBorder="1" applyAlignment="1">
      <alignment horizontal="center"/>
    </xf>
    <xf numFmtId="0" fontId="11" fillId="4" borderId="1" xfId="0" applyFont="1" applyFill="1" applyBorder="1" applyAlignment="1">
      <alignment horizontal="center"/>
    </xf>
    <xf numFmtId="2" fontId="11" fillId="4" borderId="1" xfId="0" applyNumberFormat="1" applyFont="1" applyFill="1" applyBorder="1" applyAlignment="1">
      <alignment horizontal="center"/>
    </xf>
    <xf numFmtId="0" fontId="24" fillId="0" borderId="5" xfId="0" applyFont="1" applyFill="1" applyBorder="1" applyAlignment="1">
      <alignment/>
    </xf>
    <xf numFmtId="0" fontId="24" fillId="0" borderId="13" xfId="0" applyFont="1" applyFill="1" applyBorder="1" applyAlignment="1">
      <alignment/>
    </xf>
    <xf numFmtId="0" fontId="24" fillId="0" borderId="14" xfId="0" applyFont="1" applyFill="1" applyBorder="1" applyAlignment="1">
      <alignment/>
    </xf>
    <xf numFmtId="0" fontId="25" fillId="0" borderId="14" xfId="0" applyFont="1" applyFill="1" applyBorder="1" applyAlignment="1">
      <alignment/>
    </xf>
    <xf numFmtId="0" fontId="12" fillId="0" borderId="9" xfId="0" applyFont="1" applyFill="1" applyBorder="1" applyAlignment="1">
      <alignment horizontal="right"/>
    </xf>
    <xf numFmtId="0" fontId="13" fillId="0" borderId="1" xfId="0" applyFont="1" applyFill="1" applyBorder="1" applyAlignment="1">
      <alignment/>
    </xf>
    <xf numFmtId="0" fontId="12" fillId="0" borderId="2" xfId="0" applyFont="1" applyFill="1" applyBorder="1" applyAlignment="1">
      <alignment/>
    </xf>
    <xf numFmtId="0" fontId="9" fillId="0" borderId="15" xfId="0" applyFont="1" applyFill="1" applyBorder="1" applyAlignment="1">
      <alignment/>
    </xf>
    <xf numFmtId="0" fontId="13" fillId="0" borderId="7" xfId="0" applyFont="1" applyFill="1" applyBorder="1" applyAlignment="1">
      <alignment/>
    </xf>
    <xf numFmtId="0" fontId="13" fillId="0" borderId="16" xfId="0" applyFont="1" applyFill="1" applyBorder="1" applyAlignment="1">
      <alignment/>
    </xf>
    <xf numFmtId="0" fontId="24" fillId="0" borderId="17" xfId="0" applyFont="1" applyFill="1" applyBorder="1" applyAlignment="1">
      <alignment/>
    </xf>
    <xf numFmtId="0" fontId="13" fillId="0" borderId="6" xfId="0" applyFont="1" applyFill="1" applyBorder="1" applyAlignment="1">
      <alignment horizontal="right"/>
    </xf>
    <xf numFmtId="0" fontId="13" fillId="0" borderId="13" xfId="0" applyFont="1" applyFill="1" applyBorder="1" applyAlignment="1">
      <alignment horizontal="right"/>
    </xf>
    <xf numFmtId="1" fontId="11" fillId="2" borderId="3" xfId="0" applyNumberFormat="1" applyFont="1" applyFill="1" applyBorder="1" applyAlignment="1">
      <alignment horizontal="center"/>
    </xf>
    <xf numFmtId="1" fontId="11" fillId="2" borderId="16" xfId="0" applyNumberFormat="1" applyFont="1" applyFill="1" applyBorder="1" applyAlignment="1">
      <alignment horizontal="center"/>
    </xf>
    <xf numFmtId="1" fontId="11" fillId="2" borderId="18" xfId="0" applyNumberFormat="1" applyFont="1" applyFill="1" applyBorder="1" applyAlignment="1">
      <alignment horizontal="center"/>
    </xf>
    <xf numFmtId="0" fontId="26" fillId="0" borderId="1" xfId="0" applyFont="1" applyFill="1" applyBorder="1" applyAlignment="1">
      <alignment/>
    </xf>
    <xf numFmtId="0" fontId="26" fillId="0" borderId="1" xfId="0" applyFont="1" applyFill="1" applyBorder="1" applyAlignment="1">
      <alignment horizontal="right"/>
    </xf>
    <xf numFmtId="0" fontId="26" fillId="0" borderId="4" xfId="0" applyFont="1" applyFill="1" applyBorder="1" applyAlignment="1">
      <alignment/>
    </xf>
    <xf numFmtId="0" fontId="26" fillId="0" borderId="1" xfId="0" applyFont="1" applyFill="1" applyBorder="1" applyAlignment="1">
      <alignment horizontal="center"/>
    </xf>
    <xf numFmtId="0" fontId="27" fillId="0" borderId="1" xfId="0" applyFont="1" applyFill="1" applyBorder="1" applyAlignment="1">
      <alignment/>
    </xf>
    <xf numFmtId="0" fontId="19" fillId="0" borderId="1" xfId="0" applyFont="1" applyFill="1" applyBorder="1" applyAlignment="1">
      <alignment/>
    </xf>
    <xf numFmtId="0" fontId="28" fillId="4" borderId="1" xfId="0" applyFont="1" applyFill="1" applyBorder="1" applyAlignment="1">
      <alignment horizontal="left" wrapText="1"/>
    </xf>
    <xf numFmtId="0" fontId="28" fillId="4" borderId="3" xfId="0" applyFont="1" applyFill="1" applyBorder="1" applyAlignment="1">
      <alignment horizontal="left" wrapText="1"/>
    </xf>
    <xf numFmtId="0" fontId="28" fillId="4" borderId="3" xfId="0" applyFont="1" applyFill="1" applyBorder="1" applyAlignment="1">
      <alignment wrapText="1"/>
    </xf>
    <xf numFmtId="0" fontId="28" fillId="4" borderId="1" xfId="0" applyFont="1" applyFill="1" applyBorder="1" applyAlignment="1">
      <alignment wrapText="1"/>
    </xf>
    <xf numFmtId="0" fontId="24" fillId="0" borderId="19" xfId="0" applyFont="1" applyFill="1" applyBorder="1" applyAlignment="1">
      <alignment/>
    </xf>
    <xf numFmtId="0" fontId="14" fillId="0" borderId="9" xfId="0" applyFont="1" applyFill="1" applyBorder="1" applyAlignment="1">
      <alignment/>
    </xf>
    <xf numFmtId="0" fontId="11" fillId="3" borderId="5" xfId="0" applyFont="1" applyFill="1" applyBorder="1" applyAlignment="1" applyProtection="1">
      <alignment horizontal="right"/>
      <protection locked="0"/>
    </xf>
    <xf numFmtId="0" fontId="12" fillId="0" borderId="19" xfId="0" applyFont="1" applyFill="1" applyBorder="1" applyAlignment="1">
      <alignment/>
    </xf>
    <xf numFmtId="0" fontId="26" fillId="0" borderId="4" xfId="0" applyFont="1" applyFill="1" applyBorder="1" applyAlignment="1">
      <alignment horizontal="right"/>
    </xf>
    <xf numFmtId="0" fontId="24" fillId="0" borderId="20" xfId="0" applyFont="1" applyFill="1" applyBorder="1" applyAlignment="1">
      <alignment/>
    </xf>
    <xf numFmtId="1" fontId="11" fillId="4" borderId="14" xfId="0" applyNumberFormat="1" applyFont="1" applyFill="1" applyBorder="1" applyAlignment="1">
      <alignment horizontal="center"/>
    </xf>
    <xf numFmtId="0" fontId="26" fillId="3" borderId="21" xfId="0" applyFont="1" applyFill="1" applyBorder="1" applyAlignment="1" applyProtection="1">
      <alignment horizontal="center"/>
      <protection locked="0"/>
    </xf>
    <xf numFmtId="0" fontId="9" fillId="0" borderId="4" xfId="0" applyFont="1" applyFill="1" applyBorder="1" applyAlignment="1">
      <alignment horizontal="left" wrapText="1"/>
    </xf>
    <xf numFmtId="0" fontId="0" fillId="0" borderId="4" xfId="0" applyBorder="1" applyAlignment="1">
      <alignment wrapText="1"/>
    </xf>
    <xf numFmtId="0" fontId="0" fillId="0" borderId="1" xfId="0" applyBorder="1" applyAlignment="1">
      <alignment wrapText="1"/>
    </xf>
    <xf numFmtId="0" fontId="9" fillId="0" borderId="1" xfId="0" applyFont="1" applyFill="1" applyBorder="1" applyAlignment="1">
      <alignment/>
    </xf>
    <xf numFmtId="0" fontId="0" fillId="0" borderId="1" xfId="0" applyBorder="1" applyAlignment="1">
      <alignment/>
    </xf>
    <xf numFmtId="0" fontId="10" fillId="0" borderId="22" xfId="0" applyFont="1" applyFill="1"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left" vertical="center"/>
    </xf>
    <xf numFmtId="0" fontId="18" fillId="0" borderId="2" xfId="0" applyFont="1" applyBorder="1" applyAlignment="1">
      <alignment/>
    </xf>
    <xf numFmtId="0" fontId="18" fillId="0" borderId="11" xfId="0" applyFont="1" applyBorder="1" applyAlignment="1">
      <alignment/>
    </xf>
    <xf numFmtId="0" fontId="18" fillId="0" borderId="3" xfId="0" applyFont="1" applyBorder="1" applyAlignment="1">
      <alignment/>
    </xf>
    <xf numFmtId="0" fontId="19" fillId="2" borderId="25" xfId="0" applyFont="1" applyFill="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14" fillId="0" borderId="28" xfId="0" applyFont="1" applyFill="1" applyBorder="1" applyAlignment="1">
      <alignment horizontal="left"/>
    </xf>
    <xf numFmtId="0" fontId="22" fillId="0" borderId="3" xfId="0" applyFont="1" applyBorder="1" applyAlignment="1">
      <alignment horizontal="left"/>
    </xf>
    <xf numFmtId="0" fontId="13" fillId="0" borderId="29" xfId="0" applyFont="1" applyFill="1" applyBorder="1" applyAlignment="1">
      <alignment horizontal="right" vertical="top"/>
    </xf>
    <xf numFmtId="0" fontId="23" fillId="0" borderId="30" xfId="0" applyFont="1" applyBorder="1" applyAlignment="1">
      <alignment horizontal="right" vertical="top"/>
    </xf>
    <xf numFmtId="0" fontId="23" fillId="0" borderId="15" xfId="0" applyFont="1" applyBorder="1" applyAlignment="1">
      <alignment horizontal="right" vertical="top"/>
    </xf>
    <xf numFmtId="0" fontId="19" fillId="0" borderId="4" xfId="0" applyFont="1" applyFill="1" applyBorder="1" applyAlignment="1">
      <alignment vertical="center"/>
    </xf>
    <xf numFmtId="0" fontId="19" fillId="2" borderId="25" xfId="0" applyFont="1" applyFill="1" applyBorder="1" applyAlignment="1">
      <alignment vertical="center"/>
    </xf>
    <xf numFmtId="0" fontId="19" fillId="2" borderId="26" xfId="0" applyFont="1" applyFill="1" applyBorder="1" applyAlignment="1">
      <alignment vertical="center"/>
    </xf>
    <xf numFmtId="0" fontId="0" fillId="0" borderId="27" xfId="0" applyBorder="1" applyAlignment="1">
      <alignment vertical="center"/>
    </xf>
    <xf numFmtId="0" fontId="0" fillId="0" borderId="26" xfId="0" applyBorder="1" applyAlignment="1">
      <alignment vertical="center"/>
    </xf>
    <xf numFmtId="0" fontId="29" fillId="0" borderId="19" xfId="0" applyFont="1" applyFill="1" applyBorder="1" applyAlignment="1">
      <alignment horizontal="center" wrapText="1"/>
    </xf>
    <xf numFmtId="0" fontId="30" fillId="0" borderId="30" xfId="0" applyFont="1" applyBorder="1" applyAlignment="1">
      <alignment horizontal="center" wrapText="1"/>
    </xf>
    <xf numFmtId="0" fontId="30" fillId="0" borderId="17" xfId="0" applyFont="1" applyBorder="1" applyAlignment="1">
      <alignment horizontal="center" wrapText="1"/>
    </xf>
    <xf numFmtId="0" fontId="31" fillId="0" borderId="1" xfId="0" applyFont="1" applyFill="1" applyBorder="1" applyAlignment="1">
      <alignment/>
    </xf>
    <xf numFmtId="0" fontId="32" fillId="4" borderId="31" xfId="20" applyFont="1" applyFill="1" applyBorder="1" applyAlignment="1">
      <alignment horizontal="center"/>
    </xf>
    <xf numFmtId="0" fontId="32" fillId="0" borderId="32" xfId="20" applyFont="1" applyBorder="1" applyAlignment="1">
      <alignment horizontal="center"/>
    </xf>
    <xf numFmtId="0" fontId="32" fillId="0" borderId="12" xfId="20" applyFont="1" applyBorder="1" applyAlignment="1">
      <alignment horizontal="center"/>
    </xf>
    <xf numFmtId="0" fontId="33" fillId="0" borderId="2" xfId="0" applyFont="1" applyFill="1" applyBorder="1" applyAlignment="1">
      <alignment horizontal="center"/>
    </xf>
    <xf numFmtId="0" fontId="33" fillId="0" borderId="11" xfId="0" applyFont="1" applyFill="1" applyBorder="1" applyAlignment="1">
      <alignment horizontal="center"/>
    </xf>
    <xf numFmtId="0" fontId="33" fillId="0" borderId="3" xfId="0" applyFont="1" applyFill="1" applyBorder="1" applyAlignment="1">
      <alignment horizontal="center"/>
    </xf>
    <xf numFmtId="0" fontId="34" fillId="0" borderId="1"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FF6600"/>
                </a:solidFill>
                <a:latin typeface="Arial"/>
                <a:ea typeface="Arial"/>
                <a:cs typeface="Arial"/>
              </a:rPr>
              <a:t>Road speed vs. Engine speed</a:t>
            </a:r>
          </a:p>
        </c:rich>
      </c:tx>
      <c:layout>
        <c:manualLayout>
          <c:xMode val="factor"/>
          <c:yMode val="factor"/>
          <c:x val="0.00175"/>
          <c:y val="-0.0115"/>
        </c:manualLayout>
      </c:layout>
      <c:spPr>
        <a:noFill/>
        <a:ln>
          <a:noFill/>
        </a:ln>
      </c:spPr>
    </c:title>
    <c:plotArea>
      <c:layout>
        <c:manualLayout>
          <c:xMode val="edge"/>
          <c:yMode val="edge"/>
          <c:x val="0.02525"/>
          <c:y val="0.0935"/>
          <c:w val="0.834"/>
          <c:h val="0.82175"/>
        </c:manualLayout>
      </c:layout>
      <c:lineChart>
        <c:grouping val="standard"/>
        <c:varyColors val="0"/>
        <c:ser>
          <c:idx val="0"/>
          <c:order val="0"/>
          <c:tx>
            <c:strRef>
              <c:f>'Gearspeed Ratio Calculator'!$F$24</c:f>
              <c:strCache>
                <c:ptCount val="1"/>
                <c:pt idx="0">
                  <c:v>1st gear</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'Gearspeed Ratio Calculator'!$E$25:$E$37</c:f>
              <c:numCache/>
            </c:numRef>
          </c:cat>
          <c:val>
            <c:numRef>
              <c:f>'Gearspeed Ratio Calculator'!$F$25:$F$37</c:f>
              <c:numCache/>
            </c:numRef>
          </c:val>
          <c:smooth val="0"/>
        </c:ser>
        <c:ser>
          <c:idx val="1"/>
          <c:order val="1"/>
          <c:tx>
            <c:strRef>
              <c:f>'Gearspeed Ratio Calculator'!$G$24</c:f>
              <c:strCache>
                <c:ptCount val="1"/>
                <c:pt idx="0">
                  <c:v>2nd gear</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'Gearspeed Ratio Calculator'!$E$25:$E$37</c:f>
              <c:numCache/>
            </c:numRef>
          </c:cat>
          <c:val>
            <c:numRef>
              <c:f>'Gearspeed Ratio Calculator'!$G$25:$G$37</c:f>
              <c:numCache/>
            </c:numRef>
          </c:val>
          <c:smooth val="0"/>
        </c:ser>
        <c:ser>
          <c:idx val="2"/>
          <c:order val="2"/>
          <c:tx>
            <c:strRef>
              <c:f>'Gearspeed Ratio Calculator'!$H$24</c:f>
              <c:strCache>
                <c:ptCount val="1"/>
                <c:pt idx="0">
                  <c:v>3rd gear</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'Gearspeed Ratio Calculator'!$E$25:$E$37</c:f>
              <c:numCache/>
            </c:numRef>
          </c:cat>
          <c:val>
            <c:numRef>
              <c:f>'Gearspeed Ratio Calculator'!$H$25:$H$37</c:f>
              <c:numCache/>
            </c:numRef>
          </c:val>
          <c:smooth val="0"/>
        </c:ser>
        <c:ser>
          <c:idx val="3"/>
          <c:order val="3"/>
          <c:tx>
            <c:strRef>
              <c:f>'Gearspeed Ratio Calculator'!$I$24</c:f>
              <c:strCache>
                <c:ptCount val="1"/>
                <c:pt idx="0">
                  <c:v>4th gear</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'Gearspeed Ratio Calculator'!$E$25:$E$37</c:f>
              <c:numCache/>
            </c:numRef>
          </c:cat>
          <c:val>
            <c:numRef>
              <c:f>'Gearspeed Ratio Calculator'!$I$25:$I$37</c:f>
              <c:numCache/>
            </c:numRef>
          </c:val>
          <c:smooth val="0"/>
        </c:ser>
        <c:ser>
          <c:idx val="4"/>
          <c:order val="4"/>
          <c:tx>
            <c:strRef>
              <c:f>'Gearspeed Ratio Calculator'!$J$24</c:f>
              <c:strCache>
                <c:ptCount val="1"/>
                <c:pt idx="0">
                  <c:v>5th gear</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'Gearspeed Ratio Calculator'!$E$25:$E$37</c:f>
              <c:numCache/>
            </c:numRef>
          </c:cat>
          <c:val>
            <c:numRef>
              <c:f>'Gearspeed Ratio Calculator'!$J$25:$J$37</c:f>
              <c:numCache/>
            </c:numRef>
          </c:val>
          <c:smooth val="0"/>
        </c:ser>
        <c:ser>
          <c:idx val="5"/>
          <c:order val="5"/>
          <c:tx>
            <c:strRef>
              <c:f>'Gearspeed Ratio Calculator'!$K$24</c:f>
              <c:strCache>
                <c:ptCount val="1"/>
                <c:pt idx="0">
                  <c:v>6th gear</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'Gearspeed Ratio Calculator'!$E$25:$E$37</c:f>
              <c:numCache/>
            </c:numRef>
          </c:cat>
          <c:val>
            <c:numRef>
              <c:f>'Gearspeed Ratio Calculator'!$K$25:$K$37</c:f>
              <c:numCache/>
            </c:numRef>
          </c:val>
          <c:smooth val="0"/>
        </c:ser>
        <c:ser>
          <c:idx val="6"/>
          <c:order val="6"/>
          <c:tx>
            <c:strRef>
              <c:f>'Gearspeed Ratio Calculator'!$L$24</c:f>
              <c:strCache>
                <c:ptCount val="1"/>
                <c:pt idx="0">
                  <c:v>7th gear</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'Gearspeed Ratio Calculator'!$E$25:$E$37</c:f>
              <c:numCache/>
            </c:numRef>
          </c:cat>
          <c:val>
            <c:numRef>
              <c:f>'Gearspeed Ratio Calculator'!$L$25:$L$37</c:f>
            </c:numRef>
          </c:val>
          <c:smooth val="0"/>
        </c:ser>
        <c:axId val="19745324"/>
        <c:axId val="43490189"/>
      </c:lineChart>
      <c:catAx>
        <c:axId val="19745324"/>
        <c:scaling>
          <c:orientation val="minMax"/>
        </c:scaling>
        <c:axPos val="b"/>
        <c:title>
          <c:tx>
            <c:rich>
              <a:bodyPr vert="horz" rot="0" anchor="ctr"/>
              <a:lstStyle/>
              <a:p>
                <a:pPr algn="ctr">
                  <a:defRPr/>
                </a:pPr>
                <a:r>
                  <a:rPr lang="en-US" cap="none" sz="1050" b="1" i="0" u="none" baseline="0">
                    <a:solidFill>
                      <a:srgbClr val="333333"/>
                    </a:solidFill>
                    <a:latin typeface="Arial"/>
                    <a:ea typeface="Arial"/>
                    <a:cs typeface="Arial"/>
                  </a:rPr>
                  <a:t>RPM (x1000)</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875" b="0" i="0" u="none" baseline="0">
                <a:solidFill>
                  <a:srgbClr val="333333"/>
                </a:solidFill>
                <a:latin typeface="Arial"/>
                <a:ea typeface="Arial"/>
                <a:cs typeface="Arial"/>
              </a:defRPr>
            </a:pPr>
          </a:p>
        </c:txPr>
        <c:crossAx val="43490189"/>
        <c:crosses val="autoZero"/>
        <c:auto val="1"/>
        <c:lblOffset val="100"/>
        <c:noMultiLvlLbl val="0"/>
      </c:catAx>
      <c:valAx>
        <c:axId val="43490189"/>
        <c:scaling>
          <c:orientation val="minMax"/>
          <c:max val="220"/>
          <c:min val="0"/>
        </c:scaling>
        <c:axPos val="l"/>
        <c:title>
          <c:tx>
            <c:rich>
              <a:bodyPr vert="horz" rot="-5400000" anchor="ctr"/>
              <a:lstStyle/>
              <a:p>
                <a:pPr algn="ctr">
                  <a:defRPr/>
                </a:pPr>
                <a:r>
                  <a:rPr lang="en-US" cap="none" sz="1050" b="1" i="0" u="none" baseline="0">
                    <a:solidFill>
                      <a:srgbClr val="333333"/>
                    </a:solidFill>
                    <a:latin typeface="Arial"/>
                    <a:ea typeface="Arial"/>
                    <a:cs typeface="Arial"/>
                  </a:rPr>
                  <a:t>MPH</a:t>
                </a:r>
              </a:p>
            </c:rich>
          </c:tx>
          <c:layout/>
          <c:overlay val="0"/>
          <c:spPr>
            <a:noFill/>
            <a:ln>
              <a:noFill/>
            </a:ln>
          </c:spPr>
        </c:title>
        <c:majorGridlines>
          <c:spPr>
            <a:ln w="3175">
              <a:solidFill>
                <a:srgbClr val="C0C0C0"/>
              </a:solidFill>
            </a:ln>
          </c:spPr>
        </c:majorGridlines>
        <c:delete val="0"/>
        <c:numFmt formatCode="#,##0_ ;\-#,##0\ " sourceLinked="0"/>
        <c:majorTickMark val="out"/>
        <c:minorTickMark val="none"/>
        <c:tickLblPos val="nextTo"/>
        <c:txPr>
          <a:bodyPr/>
          <a:lstStyle/>
          <a:p>
            <a:pPr>
              <a:defRPr lang="en-US" cap="none" sz="875" b="0" i="0" u="none" baseline="0">
                <a:solidFill>
                  <a:srgbClr val="333333"/>
                </a:solidFill>
                <a:latin typeface="Arial"/>
                <a:ea typeface="Arial"/>
                <a:cs typeface="Arial"/>
              </a:defRPr>
            </a:pPr>
          </a:p>
        </c:txPr>
        <c:crossAx val="19745324"/>
        <c:crossesAt val="1"/>
        <c:crossBetween val="midCat"/>
        <c:dispUnits/>
        <c:majorUnit val="20"/>
        <c:minorUnit val="10"/>
      </c:valAx>
      <c:spPr>
        <a:noFill/>
        <a:ln w="12700">
          <a:solidFill>
            <a:srgbClr val="808080"/>
          </a:solidFill>
        </a:ln>
      </c:spPr>
    </c:plotArea>
    <c:legend>
      <c:legendPos val="r"/>
      <c:layout>
        <c:manualLayout>
          <c:xMode val="edge"/>
          <c:yMode val="edge"/>
          <c:x val="0.87025"/>
          <c:y val="0.12425"/>
        </c:manualLayout>
      </c:layout>
      <c:overlay val="0"/>
      <c:txPr>
        <a:bodyPr vert="horz" rot="0"/>
        <a:lstStyle/>
        <a:p>
          <a:pPr>
            <a:defRPr lang="en-US" cap="none" sz="825" b="0" i="0" u="none" baseline="0">
              <a:latin typeface="Arial"/>
              <a:ea typeface="Arial"/>
              <a:cs typeface="Arial"/>
            </a:defRPr>
          </a:pPr>
        </a:p>
      </c:txPr>
    </c:legend>
    <c:plotVisOnly val="1"/>
    <c:dispBlanksAs val="gap"/>
    <c:showDLblsOverMax val="0"/>
  </c:chart>
  <c:spPr>
    <a:ln w="3175">
      <a:solidFill>
        <a:srgbClr val="808080"/>
      </a:solidFill>
    </a:ln>
  </c:spPr>
  <c:txPr>
    <a:bodyPr vert="horz" rot="0"/>
    <a:lstStyle/>
    <a:p>
      <a:pPr>
        <a:defRPr lang="en-US" cap="none" sz="16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17</xdr:row>
      <xdr:rowOff>47625</xdr:rowOff>
    </xdr:from>
    <xdr:to>
      <xdr:col>10</xdr:col>
      <xdr:colOff>504825</xdr:colOff>
      <xdr:row>38</xdr:row>
      <xdr:rowOff>76200</xdr:rowOff>
    </xdr:to>
    <xdr:graphicFrame>
      <xdr:nvGraphicFramePr>
        <xdr:cNvPr id="1" name="Chart 2"/>
        <xdr:cNvGraphicFramePr/>
      </xdr:nvGraphicFramePr>
      <xdr:xfrm>
        <a:off x="152400" y="3209925"/>
        <a:ext cx="5962650" cy="34575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earboxman.co.uk/"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54"/>
  <sheetViews>
    <sheetView tabSelected="1" workbookViewId="0" topLeftCell="A1">
      <selection activeCell="D10" sqref="D10"/>
    </sheetView>
  </sheetViews>
  <sheetFormatPr defaultColWidth="9.140625" defaultRowHeight="12.75"/>
  <cols>
    <col min="1" max="1" width="2.140625" style="2" customWidth="1"/>
    <col min="2" max="2" width="17.28125" style="2" customWidth="1"/>
    <col min="3" max="3" width="13.421875" style="2" customWidth="1"/>
    <col min="4" max="4" width="9.28125" style="2" customWidth="1"/>
    <col min="5" max="5" width="7.00390625" style="2" customWidth="1"/>
    <col min="6" max="6" width="6.28125" style="2" customWidth="1"/>
    <col min="7" max="7" width="6.140625" style="2" customWidth="1"/>
    <col min="8" max="8" width="7.57421875" style="2" customWidth="1"/>
    <col min="9" max="9" width="8.7109375" style="2" customWidth="1"/>
    <col min="10" max="10" width="6.28125" style="2" customWidth="1"/>
    <col min="11" max="11" width="7.7109375" style="2" customWidth="1"/>
    <col min="12" max="12" width="9.421875" style="2" hidden="1" customWidth="1"/>
    <col min="13" max="16384" width="9.140625" style="2" customWidth="1"/>
  </cols>
  <sheetData>
    <row r="1" spans="1:12" ht="30.75" customHeight="1">
      <c r="A1" s="84" t="s">
        <v>34</v>
      </c>
      <c r="B1" s="85"/>
      <c r="C1" s="85"/>
      <c r="D1" s="85"/>
      <c r="E1" s="85"/>
      <c r="F1" s="85"/>
      <c r="G1" s="85"/>
      <c r="H1" s="85"/>
      <c r="I1" s="85"/>
      <c r="J1" s="86"/>
      <c r="K1" s="37"/>
      <c r="L1" s="37"/>
    </row>
    <row r="2" spans="1:11" ht="21" customHeight="1">
      <c r="A2" s="12"/>
      <c r="B2" s="79" t="s">
        <v>35</v>
      </c>
      <c r="C2" s="80"/>
      <c r="D2" s="80"/>
      <c r="E2" s="80"/>
      <c r="F2" s="80"/>
      <c r="G2" s="80"/>
      <c r="H2" s="80"/>
      <c r="I2" s="80"/>
      <c r="J2" s="80"/>
      <c r="K2" s="35"/>
    </row>
    <row r="3" spans="2:12" s="1" customFormat="1" ht="13.5" customHeight="1">
      <c r="B3" s="81"/>
      <c r="C3" s="81"/>
      <c r="D3" s="81"/>
      <c r="E3" s="81"/>
      <c r="F3" s="81"/>
      <c r="G3" s="81"/>
      <c r="H3" s="81"/>
      <c r="I3" s="81"/>
      <c r="J3" s="81"/>
      <c r="K3" s="35"/>
      <c r="L3" s="2"/>
    </row>
    <row r="4" spans="2:12" s="1" customFormat="1" ht="15.75" customHeight="1">
      <c r="B4" s="82" t="s">
        <v>27</v>
      </c>
      <c r="C4" s="83"/>
      <c r="D4" s="83"/>
      <c r="E4" s="83"/>
      <c r="F4" s="83"/>
      <c r="G4" s="83"/>
      <c r="H4" s="83"/>
      <c r="I4" s="83"/>
      <c r="J4" s="83"/>
      <c r="K4" s="36"/>
      <c r="L4" s="2"/>
    </row>
    <row r="5" spans="2:11" ht="12.75">
      <c r="B5" s="87" t="s">
        <v>31</v>
      </c>
      <c r="C5" s="88"/>
      <c r="D5" s="88"/>
      <c r="E5" s="88"/>
      <c r="F5" s="88"/>
      <c r="G5" s="88"/>
      <c r="H5" s="88"/>
      <c r="I5" s="88"/>
      <c r="J5" s="89"/>
      <c r="K5" s="38"/>
    </row>
    <row r="6" spans="2:11" ht="12.75" customHeight="1">
      <c r="B6" s="14"/>
      <c r="C6" s="14"/>
      <c r="D6" s="14"/>
      <c r="E6" s="14"/>
      <c r="H6" s="14"/>
      <c r="I6" s="14"/>
      <c r="J6" s="14"/>
      <c r="K6" s="14"/>
    </row>
    <row r="7" spans="1:12" s="31" customFormat="1" ht="15" customHeight="1">
      <c r="A7" s="29"/>
      <c r="B7" s="90" t="s">
        <v>28</v>
      </c>
      <c r="C7" s="91"/>
      <c r="D7" s="91"/>
      <c r="E7" s="92"/>
      <c r="F7" s="99" t="s">
        <v>42</v>
      </c>
      <c r="G7" s="102"/>
      <c r="H7" s="101"/>
      <c r="I7" s="99" t="s">
        <v>39</v>
      </c>
      <c r="J7" s="100"/>
      <c r="K7" s="101"/>
      <c r="L7" s="30"/>
    </row>
    <row r="8" spans="1:12" ht="12.75">
      <c r="A8" s="10"/>
      <c r="B8" s="18" t="s">
        <v>14</v>
      </c>
      <c r="C8" s="14"/>
      <c r="D8" s="14"/>
      <c r="E8" s="19"/>
      <c r="F8" s="18" t="s">
        <v>30</v>
      </c>
      <c r="H8" s="10"/>
      <c r="I8" s="18" t="s">
        <v>40</v>
      </c>
      <c r="K8" s="52"/>
      <c r="L8" s="11"/>
    </row>
    <row r="9" spans="1:12" ht="12.75">
      <c r="A9" s="10"/>
      <c r="B9" s="24"/>
      <c r="C9" s="14"/>
      <c r="D9" s="14"/>
      <c r="E9" s="19"/>
      <c r="F9" s="26" t="s">
        <v>19</v>
      </c>
      <c r="G9" s="34"/>
      <c r="H9" s="51" t="s">
        <v>0</v>
      </c>
      <c r="I9" s="49" t="s">
        <v>37</v>
      </c>
      <c r="J9" s="78"/>
      <c r="K9" s="53" t="s">
        <v>38</v>
      </c>
      <c r="L9" s="11"/>
    </row>
    <row r="10" spans="1:12" ht="12.75">
      <c r="A10" s="10"/>
      <c r="B10" s="27" t="s">
        <v>13</v>
      </c>
      <c r="C10" s="4" t="s">
        <v>9</v>
      </c>
      <c r="D10" s="32"/>
      <c r="E10" s="22" t="s">
        <v>18</v>
      </c>
      <c r="F10" s="26" t="s">
        <v>20</v>
      </c>
      <c r="G10" s="34"/>
      <c r="H10" s="51" t="s">
        <v>0</v>
      </c>
      <c r="I10" s="24"/>
      <c r="J10" s="50" t="s">
        <v>41</v>
      </c>
      <c r="K10" s="54" t="s">
        <v>43</v>
      </c>
      <c r="L10" s="11"/>
    </row>
    <row r="11" spans="1:12" ht="12.75">
      <c r="A11" s="10"/>
      <c r="B11" s="20"/>
      <c r="C11" s="4" t="s">
        <v>10</v>
      </c>
      <c r="D11" s="32"/>
      <c r="E11" s="22" t="s">
        <v>17</v>
      </c>
      <c r="F11" s="26" t="s">
        <v>21</v>
      </c>
      <c r="G11" s="34"/>
      <c r="H11" s="51" t="s">
        <v>0</v>
      </c>
      <c r="I11" s="56">
        <f>IF(G10&gt;0,"1st to 2nd",(IF(G10&gt;0,"1st top speed","")))</f>
      </c>
      <c r="J11" s="58" t="str">
        <f>IF(G10&gt;0,$J$9-(($J$9/G9)*G10),"n/a")</f>
        <v>n/a</v>
      </c>
      <c r="K11" s="59" t="str">
        <f>IF(J9&gt;0,IF(G9&gt;0,IF(G10&gt;0,((F$26*$J$9)/1000),(IF(G11=0,((F$26*$J$9)/1000),"n/a"))),"n/a"),"n/a")</f>
        <v>n/a</v>
      </c>
      <c r="L11" s="11"/>
    </row>
    <row r="12" spans="1:12" ht="12.75">
      <c r="A12" s="10"/>
      <c r="B12" s="20"/>
      <c r="C12" s="4" t="s">
        <v>11</v>
      </c>
      <c r="D12" s="32"/>
      <c r="E12" s="23" t="s">
        <v>16</v>
      </c>
      <c r="F12" s="26" t="s">
        <v>22</v>
      </c>
      <c r="G12" s="34"/>
      <c r="H12" s="51" t="s">
        <v>0</v>
      </c>
      <c r="I12" s="56">
        <f>IF(G11&gt;0,"2nd to 3rd",(IF(G11&gt;0,"2nd top speed","")))</f>
      </c>
      <c r="J12" s="58" t="str">
        <f>IF(G11&gt;0,$J$9-(($J$9/G10)*G11),"n/a")</f>
        <v>n/a</v>
      </c>
      <c r="K12" s="59" t="str">
        <f>IF(J9&gt;0,IF(G11&gt;0,((G$26*$J$9)/1000),(IF(G12&gt;0,((G$26*$J$9)/1000),"n/a"))),"n/a")</f>
        <v>n/a</v>
      </c>
      <c r="L12" s="11"/>
    </row>
    <row r="13" spans="1:12" ht="12.75">
      <c r="A13" s="10"/>
      <c r="B13" s="20"/>
      <c r="C13" s="9" t="s">
        <v>12</v>
      </c>
      <c r="D13" s="5">
        <f>IF(D15&lt;&gt;0,0,(SUM(((((D10*(D11/100)*2)/25.4)+D12)*22/7)/12)))</f>
        <v>0</v>
      </c>
      <c r="E13" s="22" t="s">
        <v>8</v>
      </c>
      <c r="F13" s="26" t="s">
        <v>23</v>
      </c>
      <c r="G13" s="34"/>
      <c r="H13" s="51" t="s">
        <v>0</v>
      </c>
      <c r="I13" s="56">
        <f>IF(G12&gt;0,"3rd to 4th",(IF(G12&gt;0,"3rd top speed","")))</f>
      </c>
      <c r="J13" s="58" t="str">
        <f>IF(G12&gt;0,$J$9-(($J$9/G11)*G12),"n/a")</f>
        <v>n/a</v>
      </c>
      <c r="K13" s="59" t="str">
        <f>IF(J9&gt;0,IF(G12&gt;0,((H$26*$J$9)/1000),(IF(G13&gt;0,((H$26*$J$9)/1000),"n/a"))),"n/a")</f>
        <v>n/a</v>
      </c>
      <c r="L13" s="11"/>
    </row>
    <row r="14" spans="1:12" ht="12.75">
      <c r="A14" s="10"/>
      <c r="B14" s="20"/>
      <c r="D14" s="3"/>
      <c r="E14" s="21"/>
      <c r="F14" s="26" t="s">
        <v>24</v>
      </c>
      <c r="G14" s="34"/>
      <c r="H14" s="51" t="s">
        <v>0</v>
      </c>
      <c r="I14" s="56">
        <f>IF(G13&gt;0,"4th to 5th",(IF(G13&gt;0,"4th top speed","")))</f>
      </c>
      <c r="J14" s="58" t="str">
        <f>IF(G13&gt;0,$J$9-(($J$9/G12)*G13),"n/a")</f>
        <v>n/a</v>
      </c>
      <c r="K14" s="59" t="str">
        <f>IF(J9&gt;0,IF(G13&gt;0,((I$26*$J$9)/1000),(IF(G14&gt;0,((I$26*$J$9)/1000),"n/a"))),"n/a")</f>
        <v>n/a</v>
      </c>
      <c r="L14" s="11"/>
    </row>
    <row r="15" spans="1:12" ht="12.75">
      <c r="A15" s="10"/>
      <c r="B15" s="93" t="s">
        <v>15</v>
      </c>
      <c r="C15" s="94"/>
      <c r="D15" s="33"/>
      <c r="E15" s="25" t="s">
        <v>8</v>
      </c>
      <c r="F15" s="26" t="s">
        <v>25</v>
      </c>
      <c r="G15" s="34"/>
      <c r="H15" s="51" t="s">
        <v>0</v>
      </c>
      <c r="I15" s="56">
        <f>IF(G14&gt;0,"5th to 6th",(IF(G13&gt;0,"5th top speed","")))</f>
      </c>
      <c r="J15" s="58">
        <f>IF(G14&gt;0,$J$9-(($J$9/G13)*G14),"")</f>
      </c>
      <c r="K15" s="59" t="str">
        <f>IF(J9&gt;0,IF(G14&gt;0,((J$26*$J$9)/1000),(IF(G13&gt;0,((J$26*$J$9)/1000),"n/a"))),"n/a")</f>
        <v>n/a</v>
      </c>
      <c r="L15" s="11"/>
    </row>
    <row r="16" spans="1:12" ht="12.75">
      <c r="A16" s="10"/>
      <c r="B16" s="95" t="s">
        <v>29</v>
      </c>
      <c r="C16" s="96"/>
      <c r="D16" s="96"/>
      <c r="E16" s="97"/>
      <c r="F16" s="72" t="s">
        <v>26</v>
      </c>
      <c r="G16" s="73"/>
      <c r="H16" s="74" t="s">
        <v>0</v>
      </c>
      <c r="I16" s="56">
        <f>IF(G15&gt;0,"6th to 7th",(IF(G14&gt;0,"6th top speed","")))</f>
      </c>
      <c r="J16" s="58">
        <f>IF(G15&gt;0,$J$9-(($J$9/G14)*G15),"")</f>
      </c>
      <c r="K16" s="59" t="str">
        <f>IF(J9&gt;0,IF(G15&gt;0,((K$26*$J$9)/1000),(IF(G14&gt;0,((K$26*$J$9)/1000),""))),"n/a")</f>
        <v>n/a</v>
      </c>
      <c r="L16" s="11"/>
    </row>
    <row r="17" spans="1:12" s="45" customFormat="1" ht="12.75">
      <c r="A17" s="71"/>
      <c r="B17" s="46"/>
      <c r="C17" s="48"/>
      <c r="D17" s="47"/>
      <c r="E17" s="76"/>
      <c r="F17" s="46"/>
      <c r="G17" s="47"/>
      <c r="H17" s="76"/>
      <c r="I17" s="57">
        <f>IF(G15&gt;0,"7th top speed","")</f>
      </c>
      <c r="J17" s="77"/>
      <c r="K17" s="60" t="str">
        <f>IF(J9&gt;0,IF(G15&gt;0,((L$26*$J$9)/1000),""),"n/a")</f>
        <v>n/a</v>
      </c>
      <c r="L17" s="55"/>
    </row>
    <row r="18" spans="2:11" s="6" customFormat="1" ht="15" customHeight="1">
      <c r="B18" s="98"/>
      <c r="C18" s="98"/>
      <c r="D18" s="63"/>
      <c r="E18" s="63"/>
      <c r="F18" s="63"/>
      <c r="G18" s="63"/>
      <c r="H18" s="75"/>
      <c r="I18" s="63"/>
      <c r="J18" s="63"/>
      <c r="K18" s="13"/>
    </row>
    <row r="19" spans="2:10" s="6" customFormat="1" ht="12.75">
      <c r="B19" s="62"/>
      <c r="C19" s="64"/>
      <c r="D19" s="65"/>
      <c r="E19" s="66"/>
      <c r="F19" s="61"/>
      <c r="G19" s="61"/>
      <c r="H19" s="61"/>
      <c r="I19" s="61"/>
      <c r="J19" s="61"/>
    </row>
    <row r="20" s="6" customFormat="1" ht="12.75">
      <c r="E20" s="15"/>
    </row>
    <row r="21" s="13" customFormat="1" ht="12.75">
      <c r="E21" s="17"/>
    </row>
    <row r="22" s="6" customFormat="1" ht="12.75">
      <c r="E22" s="15"/>
    </row>
    <row r="23" spans="2:5" s="6" customFormat="1" ht="12.75">
      <c r="B23" s="15"/>
      <c r="E23" s="15"/>
    </row>
    <row r="24" spans="2:12" s="6" customFormat="1" ht="12.75">
      <c r="B24" s="6">
        <f>IF(D15&lt;&gt;0,D15,D13)</f>
        <v>0</v>
      </c>
      <c r="D24" s="28">
        <f>IF(D13&lt;&gt;0,(D15=D12),0)</f>
        <v>0</v>
      </c>
      <c r="F24" s="6" t="s">
        <v>1</v>
      </c>
      <c r="G24" s="6" t="s">
        <v>2</v>
      </c>
      <c r="H24" s="6" t="s">
        <v>3</v>
      </c>
      <c r="I24" s="6" t="s">
        <v>4</v>
      </c>
      <c r="J24" s="6" t="s">
        <v>5</v>
      </c>
      <c r="K24" s="6" t="s">
        <v>7</v>
      </c>
      <c r="L24" s="6" t="s">
        <v>6</v>
      </c>
    </row>
    <row r="25" spans="2:12" s="6" customFormat="1" ht="12.75">
      <c r="B25" s="6" t="e">
        <f aca="true" t="shared" si="0" ref="B25:B31">1000/D25*$B$24*60/5280</f>
        <v>#DIV/0!</v>
      </c>
      <c r="D25" s="16">
        <f>G9*G16</f>
        <v>0</v>
      </c>
      <c r="E25" s="6">
        <v>0</v>
      </c>
      <c r="F25" s="7">
        <v>0</v>
      </c>
      <c r="G25" s="7">
        <v>0</v>
      </c>
      <c r="H25" s="7">
        <v>0</v>
      </c>
      <c r="I25" s="7">
        <v>0</v>
      </c>
      <c r="J25" s="7">
        <v>0</v>
      </c>
      <c r="K25" s="7">
        <v>0</v>
      </c>
      <c r="L25" s="7">
        <v>0</v>
      </c>
    </row>
    <row r="26" spans="2:12" s="6" customFormat="1" ht="12.75">
      <c r="B26" s="6" t="e">
        <f t="shared" si="0"/>
        <v>#DIV/0!</v>
      </c>
      <c r="D26" s="16">
        <f>G10*G16</f>
        <v>0</v>
      </c>
      <c r="E26" s="6">
        <v>1</v>
      </c>
      <c r="F26" s="7" t="e">
        <f>B25</f>
        <v>#DIV/0!</v>
      </c>
      <c r="G26" s="7" t="e">
        <f>B26</f>
        <v>#DIV/0!</v>
      </c>
      <c r="H26" s="7" t="e">
        <f>B27</f>
        <v>#DIV/0!</v>
      </c>
      <c r="I26" s="7" t="e">
        <f>B28</f>
        <v>#DIV/0!</v>
      </c>
      <c r="J26" s="7" t="e">
        <f>B29</f>
        <v>#DIV/0!</v>
      </c>
      <c r="K26" s="7" t="e">
        <f>B30</f>
        <v>#DIV/0!</v>
      </c>
      <c r="L26" s="7" t="e">
        <f>B31</f>
        <v>#DIV/0!</v>
      </c>
    </row>
    <row r="27" spans="2:12" s="6" customFormat="1" ht="12.75">
      <c r="B27" s="6" t="e">
        <f t="shared" si="0"/>
        <v>#DIV/0!</v>
      </c>
      <c r="D27" s="6">
        <f>G11*G16</f>
        <v>0</v>
      </c>
      <c r="E27" s="6">
        <v>2</v>
      </c>
      <c r="F27" s="8" t="e">
        <f>F26*E27</f>
        <v>#DIV/0!</v>
      </c>
      <c r="G27" s="8" t="e">
        <f>G26*E27</f>
        <v>#DIV/0!</v>
      </c>
      <c r="H27" s="8" t="e">
        <f>H26*E27</f>
        <v>#DIV/0!</v>
      </c>
      <c r="I27" s="8" t="e">
        <f>I26*E27</f>
        <v>#DIV/0!</v>
      </c>
      <c r="J27" s="8" t="e">
        <f>J26*E27</f>
        <v>#DIV/0!</v>
      </c>
      <c r="K27" s="8" t="e">
        <f>K26*E27</f>
        <v>#DIV/0!</v>
      </c>
      <c r="L27" s="8" t="e">
        <f>L26*E27</f>
        <v>#DIV/0!</v>
      </c>
    </row>
    <row r="28" spans="2:12" s="6" customFormat="1" ht="12.75">
      <c r="B28" s="6" t="e">
        <f t="shared" si="0"/>
        <v>#DIV/0!</v>
      </c>
      <c r="D28" s="6">
        <f>G12*G16</f>
        <v>0</v>
      </c>
      <c r="E28" s="6">
        <v>3</v>
      </c>
      <c r="F28" s="8" t="e">
        <f>F26*E28</f>
        <v>#DIV/0!</v>
      </c>
      <c r="G28" s="8" t="e">
        <f>G26*E28</f>
        <v>#DIV/0!</v>
      </c>
      <c r="H28" s="8" t="e">
        <f>H26*E28</f>
        <v>#DIV/0!</v>
      </c>
      <c r="I28" s="8" t="e">
        <f>I26*E28</f>
        <v>#DIV/0!</v>
      </c>
      <c r="J28" s="8" t="e">
        <f>J26*E28</f>
        <v>#DIV/0!</v>
      </c>
      <c r="K28" s="8" t="e">
        <f>K26*E28</f>
        <v>#DIV/0!</v>
      </c>
      <c r="L28" s="8" t="e">
        <f>L26*E28</f>
        <v>#DIV/0!</v>
      </c>
    </row>
    <row r="29" spans="2:12" s="6" customFormat="1" ht="12.75">
      <c r="B29" s="6" t="e">
        <f t="shared" si="0"/>
        <v>#DIV/0!</v>
      </c>
      <c r="D29" s="6">
        <f>G13*G16</f>
        <v>0</v>
      </c>
      <c r="E29" s="6">
        <v>4</v>
      </c>
      <c r="F29" s="8" t="e">
        <f>F26*E29</f>
        <v>#DIV/0!</v>
      </c>
      <c r="G29" s="8" t="e">
        <f>G26*E29</f>
        <v>#DIV/0!</v>
      </c>
      <c r="H29" s="8" t="e">
        <f>H26*E29</f>
        <v>#DIV/0!</v>
      </c>
      <c r="I29" s="8" t="e">
        <f>I26*E29</f>
        <v>#DIV/0!</v>
      </c>
      <c r="J29" s="8" t="e">
        <f>J26*E29</f>
        <v>#DIV/0!</v>
      </c>
      <c r="K29" s="8" t="e">
        <f>K26*E29</f>
        <v>#DIV/0!</v>
      </c>
      <c r="L29" s="8" t="e">
        <f>L26*E29</f>
        <v>#DIV/0!</v>
      </c>
    </row>
    <row r="30" spans="2:12" s="6" customFormat="1" ht="12.75">
      <c r="B30" s="6" t="e">
        <f t="shared" si="0"/>
        <v>#DIV/0!</v>
      </c>
      <c r="D30" s="6">
        <f>G14*G16</f>
        <v>0</v>
      </c>
      <c r="E30" s="6">
        <v>5</v>
      </c>
      <c r="F30" s="8" t="e">
        <f>F26*E30</f>
        <v>#DIV/0!</v>
      </c>
      <c r="G30" s="8" t="e">
        <f>G26*E30</f>
        <v>#DIV/0!</v>
      </c>
      <c r="H30" s="8" t="e">
        <f>H26*E30</f>
        <v>#DIV/0!</v>
      </c>
      <c r="I30" s="8" t="e">
        <f>I26*E30</f>
        <v>#DIV/0!</v>
      </c>
      <c r="J30" s="8" t="e">
        <f>J26*E30</f>
        <v>#DIV/0!</v>
      </c>
      <c r="K30" s="8" t="e">
        <f>K26*E30</f>
        <v>#DIV/0!</v>
      </c>
      <c r="L30" s="8" t="e">
        <f>L26*E30</f>
        <v>#DIV/0!</v>
      </c>
    </row>
    <row r="31" spans="2:12" s="6" customFormat="1" ht="12.75">
      <c r="B31" s="6" t="e">
        <f t="shared" si="0"/>
        <v>#DIV/0!</v>
      </c>
      <c r="D31" s="6">
        <f>G15*G16</f>
        <v>0</v>
      </c>
      <c r="E31" s="6">
        <v>6</v>
      </c>
      <c r="F31" s="8" t="e">
        <f>F26*E31</f>
        <v>#DIV/0!</v>
      </c>
      <c r="G31" s="8" t="e">
        <f>G26*E31</f>
        <v>#DIV/0!</v>
      </c>
      <c r="H31" s="8" t="e">
        <f>H26*E31</f>
        <v>#DIV/0!</v>
      </c>
      <c r="I31" s="8" t="e">
        <f>I26*E31</f>
        <v>#DIV/0!</v>
      </c>
      <c r="J31" s="8" t="e">
        <f>J26*E31</f>
        <v>#DIV/0!</v>
      </c>
      <c r="K31" s="8" t="e">
        <f>K26*E31</f>
        <v>#DIV/0!</v>
      </c>
      <c r="L31" s="8" t="e">
        <f>L26*E31</f>
        <v>#DIV/0!</v>
      </c>
    </row>
    <row r="32" spans="5:12" s="6" customFormat="1" ht="12.75">
      <c r="E32" s="6">
        <v>7</v>
      </c>
      <c r="F32" s="8" t="e">
        <f>F26*E32</f>
        <v>#DIV/0!</v>
      </c>
      <c r="G32" s="8" t="e">
        <f>G26*E32</f>
        <v>#DIV/0!</v>
      </c>
      <c r="H32" s="8" t="e">
        <f>H26*E32</f>
        <v>#DIV/0!</v>
      </c>
      <c r="I32" s="8" t="e">
        <f>I26*E32</f>
        <v>#DIV/0!</v>
      </c>
      <c r="J32" s="8" t="e">
        <f>J26*E32</f>
        <v>#DIV/0!</v>
      </c>
      <c r="K32" s="8" t="e">
        <f>K26*E32</f>
        <v>#DIV/0!</v>
      </c>
      <c r="L32" s="8" t="e">
        <f>L26*E32</f>
        <v>#DIV/0!</v>
      </c>
    </row>
    <row r="33" spans="5:12" s="6" customFormat="1" ht="12.75">
      <c r="E33" s="6">
        <v>8</v>
      </c>
      <c r="F33" s="8" t="e">
        <f>F26*E33</f>
        <v>#DIV/0!</v>
      </c>
      <c r="G33" s="8" t="e">
        <f>G26*E33</f>
        <v>#DIV/0!</v>
      </c>
      <c r="H33" s="8" t="e">
        <f>H26*E33</f>
        <v>#DIV/0!</v>
      </c>
      <c r="I33" s="8" t="e">
        <f>I26*E33</f>
        <v>#DIV/0!</v>
      </c>
      <c r="J33" s="8" t="e">
        <f>J26*E33</f>
        <v>#DIV/0!</v>
      </c>
      <c r="K33" s="8" t="e">
        <f>K26*E33</f>
        <v>#DIV/0!</v>
      </c>
      <c r="L33" s="8" t="e">
        <f>L26*E33</f>
        <v>#DIV/0!</v>
      </c>
    </row>
    <row r="34" spans="5:12" s="6" customFormat="1" ht="12.75">
      <c r="E34" s="6">
        <v>9</v>
      </c>
      <c r="F34" s="8" t="e">
        <f>F26*E34</f>
        <v>#DIV/0!</v>
      </c>
      <c r="G34" s="8" t="e">
        <f>G26*E34</f>
        <v>#DIV/0!</v>
      </c>
      <c r="H34" s="8" t="e">
        <f>H26*E34</f>
        <v>#DIV/0!</v>
      </c>
      <c r="I34" s="8" t="e">
        <f>I26*E34</f>
        <v>#DIV/0!</v>
      </c>
      <c r="J34" s="8" t="e">
        <f>J26*E34</f>
        <v>#DIV/0!</v>
      </c>
      <c r="K34" s="8" t="e">
        <f>K26*E34</f>
        <v>#DIV/0!</v>
      </c>
      <c r="L34" s="8" t="e">
        <f>L26*E34</f>
        <v>#DIV/0!</v>
      </c>
    </row>
    <row r="35" spans="5:12" s="6" customFormat="1" ht="12.75">
      <c r="E35" s="6">
        <v>10</v>
      </c>
      <c r="F35" s="8" t="e">
        <f>F26*E35</f>
        <v>#DIV/0!</v>
      </c>
      <c r="G35" s="8" t="e">
        <f>G26*E35</f>
        <v>#DIV/0!</v>
      </c>
      <c r="H35" s="8" t="e">
        <f>H26*E35</f>
        <v>#DIV/0!</v>
      </c>
      <c r="I35" s="8" t="e">
        <f>I26*E35</f>
        <v>#DIV/0!</v>
      </c>
      <c r="J35" s="8" t="e">
        <f>J26*E35</f>
        <v>#DIV/0!</v>
      </c>
      <c r="K35" s="8" t="e">
        <f>K26*E35</f>
        <v>#DIV/0!</v>
      </c>
      <c r="L35" s="8" t="e">
        <f>L26*E35</f>
        <v>#DIV/0!</v>
      </c>
    </row>
    <row r="36" spans="5:12" s="6" customFormat="1" ht="12.75">
      <c r="E36" s="6">
        <v>11</v>
      </c>
      <c r="F36" s="8" t="e">
        <f>F26*E36</f>
        <v>#DIV/0!</v>
      </c>
      <c r="G36" s="8" t="e">
        <f>G26*E36</f>
        <v>#DIV/0!</v>
      </c>
      <c r="H36" s="8" t="e">
        <f>H26*E36</f>
        <v>#DIV/0!</v>
      </c>
      <c r="I36" s="8" t="e">
        <f>I26*E36</f>
        <v>#DIV/0!</v>
      </c>
      <c r="J36" s="8" t="e">
        <f>J26*E36</f>
        <v>#DIV/0!</v>
      </c>
      <c r="K36" s="8" t="e">
        <f>K26*E36</f>
        <v>#DIV/0!</v>
      </c>
      <c r="L36" s="8" t="e">
        <f>L26*E36</f>
        <v>#DIV/0!</v>
      </c>
    </row>
    <row r="37" spans="5:12" s="6" customFormat="1" ht="12.75">
      <c r="E37" s="6">
        <v>12</v>
      </c>
      <c r="F37" s="8" t="e">
        <f>F26*E37</f>
        <v>#DIV/0!</v>
      </c>
      <c r="G37" s="8" t="e">
        <f>G26*E37</f>
        <v>#DIV/0!</v>
      </c>
      <c r="H37" s="8" t="e">
        <f>H26*E37</f>
        <v>#DIV/0!</v>
      </c>
      <c r="I37" s="8" t="e">
        <f>I26*E37</f>
        <v>#DIV/0!</v>
      </c>
      <c r="J37" s="8" t="e">
        <f>J26*E37</f>
        <v>#DIV/0!</v>
      </c>
      <c r="K37" s="8" t="e">
        <f>K26*E37</f>
        <v>#DIV/0!</v>
      </c>
      <c r="L37" s="8" t="e">
        <f>L26*E37</f>
        <v>#DIV/0!</v>
      </c>
    </row>
    <row r="38" s="6" customFormat="1" ht="12.75"/>
    <row r="39" s="6" customFormat="1" ht="12.75"/>
    <row r="40" spans="2:10" s="106" customFormat="1" ht="12.75">
      <c r="B40" s="103" t="s">
        <v>33</v>
      </c>
      <c r="C40" s="104"/>
      <c r="D40" s="104"/>
      <c r="E40" s="104"/>
      <c r="F40" s="104"/>
      <c r="G40" s="104"/>
      <c r="H40" s="104"/>
      <c r="I40" s="104"/>
      <c r="J40" s="105"/>
    </row>
    <row r="41" spans="2:10" s="106" customFormat="1" ht="12.75">
      <c r="B41" s="107" t="s">
        <v>36</v>
      </c>
      <c r="C41" s="108"/>
      <c r="D41" s="108"/>
      <c r="E41" s="108"/>
      <c r="F41" s="108"/>
      <c r="G41" s="108"/>
      <c r="H41" s="108"/>
      <c r="I41" s="108"/>
      <c r="J41" s="109"/>
    </row>
    <row r="42" spans="2:10" s="113" customFormat="1" ht="12.75">
      <c r="B42" s="110" t="s">
        <v>32</v>
      </c>
      <c r="C42" s="111"/>
      <c r="D42" s="111"/>
      <c r="E42" s="111"/>
      <c r="F42" s="111"/>
      <c r="G42" s="111"/>
      <c r="H42" s="111"/>
      <c r="I42" s="111"/>
      <c r="J42" s="112"/>
    </row>
    <row r="43" s="6" customFormat="1" ht="12.75"/>
    <row r="44" spans="2:9" s="6" customFormat="1" ht="12.75">
      <c r="B44" s="67"/>
      <c r="C44" s="68"/>
      <c r="D44" s="68"/>
      <c r="E44" s="69"/>
      <c r="F44" s="39"/>
      <c r="G44" s="39"/>
      <c r="H44" s="39"/>
      <c r="I44" s="39"/>
    </row>
    <row r="45" spans="2:9" s="6" customFormat="1" ht="12.75">
      <c r="B45" s="40"/>
      <c r="C45" s="41"/>
      <c r="D45" s="41"/>
      <c r="E45" s="42"/>
      <c r="F45" s="39"/>
      <c r="G45" s="39"/>
      <c r="H45" s="39"/>
      <c r="I45" s="39"/>
    </row>
    <row r="46" spans="2:9" s="6" customFormat="1" ht="12.75">
      <c r="B46" s="67"/>
      <c r="C46" s="39"/>
      <c r="D46" s="39"/>
      <c r="E46" s="39"/>
      <c r="F46" s="39"/>
      <c r="G46" s="39"/>
      <c r="H46" s="39"/>
      <c r="I46" s="39"/>
    </row>
    <row r="47" spans="2:9" s="6" customFormat="1" ht="12.75">
      <c r="B47" s="67"/>
      <c r="C47" s="39"/>
      <c r="D47" s="39"/>
      <c r="E47" s="39"/>
      <c r="F47" s="39"/>
      <c r="G47" s="39"/>
      <c r="H47" s="39"/>
      <c r="I47" s="39"/>
    </row>
    <row r="48" spans="2:9" s="6" customFormat="1" ht="12.75">
      <c r="B48" s="67"/>
      <c r="C48" s="39"/>
      <c r="D48" s="39"/>
      <c r="E48" s="39"/>
      <c r="F48" s="39"/>
      <c r="G48" s="39"/>
      <c r="I48" s="39"/>
    </row>
    <row r="49" spans="2:9" s="6" customFormat="1" ht="12.75">
      <c r="B49" s="70"/>
      <c r="C49" s="39"/>
      <c r="D49" s="39"/>
      <c r="E49" s="39"/>
      <c r="F49" s="39"/>
      <c r="G49" s="39"/>
      <c r="H49" s="39"/>
      <c r="I49" s="39"/>
    </row>
    <row r="50" spans="2:9" s="6" customFormat="1" ht="12.75">
      <c r="B50" s="43"/>
      <c r="C50" s="39"/>
      <c r="D50" s="39"/>
      <c r="E50" s="39"/>
      <c r="F50" s="39"/>
      <c r="G50" s="39"/>
      <c r="H50" s="39"/>
      <c r="I50" s="39"/>
    </row>
    <row r="51" spans="2:9" s="6" customFormat="1" ht="12.75">
      <c r="B51" s="43"/>
      <c r="C51" s="39"/>
      <c r="D51" s="39"/>
      <c r="E51" s="39"/>
      <c r="F51" s="39"/>
      <c r="G51" s="39"/>
      <c r="H51" s="39"/>
      <c r="I51" s="39"/>
    </row>
    <row r="52" spans="2:9" s="6" customFormat="1" ht="12.75">
      <c r="B52" s="43"/>
      <c r="C52" s="39"/>
      <c r="D52" s="39"/>
      <c r="E52" s="39"/>
      <c r="F52" s="39"/>
      <c r="G52" s="39"/>
      <c r="H52" s="39"/>
      <c r="I52" s="39"/>
    </row>
    <row r="53" spans="2:9" s="6" customFormat="1" ht="12.75">
      <c r="B53" s="44"/>
      <c r="C53" s="39"/>
      <c r="D53" s="39"/>
      <c r="E53" s="39"/>
      <c r="F53" s="39"/>
      <c r="G53" s="39"/>
      <c r="H53" s="39"/>
      <c r="I53" s="39"/>
    </row>
    <row r="54" spans="2:9" s="6" customFormat="1" ht="12.75">
      <c r="B54" s="39"/>
      <c r="C54" s="39"/>
      <c r="D54" s="39"/>
      <c r="E54" s="39"/>
      <c r="F54" s="39"/>
      <c r="G54" s="39"/>
      <c r="H54" s="39"/>
      <c r="I54" s="39"/>
    </row>
    <row r="55" s="6" customFormat="1" ht="12.75"/>
    <row r="56" s="6" customFormat="1" ht="12.75"/>
    <row r="57" s="6" customFormat="1" ht="12.75"/>
    <row r="58" s="6" customFormat="1" ht="12.75"/>
    <row r="59" s="6" customFormat="1" ht="12.75"/>
    <row r="60" s="6" customFormat="1" ht="12.75"/>
    <row r="61" s="6" customFormat="1" ht="12.75"/>
    <row r="62" s="6" customFormat="1" ht="12.75"/>
    <row r="63" s="6" customFormat="1" ht="12.75"/>
    <row r="64" s="6" customFormat="1" ht="12.75" customHeight="1"/>
    <row r="65" s="6" customFormat="1" ht="12.75"/>
    <row r="66" s="6" customFormat="1" ht="12.75"/>
    <row r="67" s="6" customFormat="1" ht="12.75" customHeight="1"/>
    <row r="68" s="6" customFormat="1" ht="12.75"/>
    <row r="69" s="6" customFormat="1" ht="12.75"/>
    <row r="70" s="6" customFormat="1" ht="12.75"/>
    <row r="71" s="6" customFormat="1" ht="12.75"/>
    <row r="72" s="6" customFormat="1" ht="12.75"/>
    <row r="73" s="6" customFormat="1" ht="12.75"/>
    <row r="74" s="6" customFormat="1" ht="12.75"/>
    <row r="75" s="6" customFormat="1" ht="12.75"/>
    <row r="76" s="6" customFormat="1" ht="12.75"/>
    <row r="77" s="6" customFormat="1" ht="12.75"/>
    <row r="78" s="6" customFormat="1" ht="12.75"/>
    <row r="79" s="6" customFormat="1" ht="12.75"/>
    <row r="80" s="6" customFormat="1" ht="12.75"/>
    <row r="81" s="6" customFormat="1" ht="12.75"/>
    <row r="82" s="6" customFormat="1" ht="12.75"/>
    <row r="83" s="6" customFormat="1" ht="12.75"/>
    <row r="84" s="6" customFormat="1" ht="12.75"/>
    <row r="85" s="6" customFormat="1" ht="12.75"/>
    <row r="86" s="6" customFormat="1" ht="12.75"/>
    <row r="87" s="6" customFormat="1" ht="12.75"/>
    <row r="88" s="6" customFormat="1" ht="12.75"/>
    <row r="89" s="6" customFormat="1" ht="12.75"/>
    <row r="90" s="6" customFormat="1" ht="12.75"/>
    <row r="91" s="6" customFormat="1" ht="12.75"/>
    <row r="92" s="6" customFormat="1" ht="12.75"/>
    <row r="93" s="6" customFormat="1" ht="12.75"/>
    <row r="94" s="6" customFormat="1" ht="12.75"/>
    <row r="95" s="6" customFormat="1" ht="12.75"/>
    <row r="96" s="6" customFormat="1" ht="12.75"/>
    <row r="97" s="6" customFormat="1" ht="12.75"/>
    <row r="98" s="6" customFormat="1" ht="12.75"/>
    <row r="99" s="6" customFormat="1" ht="12.75"/>
    <row r="100" s="6" customFormat="1" ht="12.75"/>
    <row r="101" s="6" customFormat="1" ht="12.75"/>
    <row r="102" s="6" customFormat="1" ht="12.75"/>
    <row r="103" s="6" customFormat="1" ht="12.75"/>
    <row r="104" s="6" customFormat="1" ht="12.75"/>
    <row r="105" s="6" customFormat="1" ht="12.75"/>
    <row r="106" s="6" customFormat="1" ht="12.75"/>
    <row r="107" s="6" customFormat="1" ht="12.75"/>
    <row r="108" s="6" customFormat="1" ht="12.75"/>
    <row r="109" s="6" customFormat="1" ht="12.75"/>
    <row r="110" s="6" customFormat="1" ht="12.75"/>
    <row r="111" s="6" customFormat="1" ht="12.75"/>
    <row r="112" s="6" customFormat="1" ht="12.75"/>
    <row r="113" s="6" customFormat="1" ht="12.75"/>
    <row r="114" s="6" customFormat="1" ht="12.75"/>
    <row r="115" s="6" customFormat="1" ht="12.75"/>
    <row r="116" s="6" customFormat="1" ht="12.75"/>
    <row r="117" s="6" customFormat="1" ht="12.75"/>
    <row r="118" s="6" customFormat="1" ht="12.75"/>
    <row r="119" s="6" customFormat="1" ht="12.75"/>
    <row r="120" s="6" customFormat="1" ht="12.75"/>
    <row r="121" s="6" customFormat="1" ht="12.75"/>
    <row r="122" s="6" customFormat="1" ht="12.75"/>
    <row r="123" s="6" customFormat="1" ht="12.75"/>
    <row r="124" s="6" customFormat="1" ht="12.75"/>
    <row r="125" s="6" customFormat="1" ht="12.75"/>
    <row r="126" s="6" customFormat="1" ht="12.75"/>
    <row r="127" s="6" customFormat="1" ht="12.75"/>
    <row r="128" s="6" customFormat="1" ht="12.75"/>
    <row r="129" s="6" customFormat="1" ht="12.75"/>
    <row r="130" s="6" customFormat="1" ht="12.75"/>
    <row r="131" s="6" customFormat="1" ht="12.75"/>
    <row r="132" s="6" customFormat="1" ht="12.75"/>
    <row r="133" s="6" customFormat="1" ht="12.75"/>
  </sheetData>
  <sheetProtection password="EE4D" sheet="1" objects="1" scenarios="1" selectLockedCells="1"/>
  <protectedRanges>
    <protectedRange sqref="J9" name="Shift point"/>
    <protectedRange sqref="D10" name="Tyre width"/>
    <protectedRange sqref="D15" name="Rolling radius"/>
    <protectedRange sqref="G9" name="Gear 1st"/>
    <protectedRange sqref="D11" name="Tyre profile"/>
    <protectedRange sqref="D12" name="Rim size"/>
    <protectedRange sqref="G10" name="Gear 2nd"/>
    <protectedRange sqref="G11" name="Gear 3rd"/>
    <protectedRange sqref="G12" name="Gear 4th"/>
    <protectedRange sqref="G13" name="Gear 5th"/>
    <protectedRange sqref="G14" name="Gear 6th"/>
    <protectedRange sqref="G15" name="Gear 7th"/>
    <protectedRange sqref="G16" name="Final drive"/>
  </protectedRanges>
  <mergeCells count="13">
    <mergeCell ref="B42:J42"/>
    <mergeCell ref="B40:J40"/>
    <mergeCell ref="B41:J41"/>
    <mergeCell ref="B7:E7"/>
    <mergeCell ref="B15:C15"/>
    <mergeCell ref="B16:E16"/>
    <mergeCell ref="B18:C18"/>
    <mergeCell ref="I7:K7"/>
    <mergeCell ref="F7:H7"/>
    <mergeCell ref="B2:J3"/>
    <mergeCell ref="B4:J4"/>
    <mergeCell ref="A1:J1"/>
    <mergeCell ref="B5:J5"/>
  </mergeCells>
  <hyperlinks>
    <hyperlink ref="B41:J41" r:id="rId1" display="Please contact Competition Transmission Services at www.gearboxman.co.uk for more information."/>
  </hyperlinks>
  <printOptions/>
  <pageMargins left="0.5905511811023623" right="0.5905511811023623" top="0.7874015748031497" bottom="0.7874015748031497" header="0.5118110236220472" footer="0.5118110236220472"/>
  <pageSetup horizontalDpi="200" verticalDpi="200" orientation="portrait"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Bernie Braden</dc:creator>
  <cp:keywords/>
  <dc:description/>
  <cp:lastModifiedBy>Alex Harries</cp:lastModifiedBy>
  <cp:lastPrinted>2005-02-17T20:51:30Z</cp:lastPrinted>
  <dcterms:created xsi:type="dcterms:W3CDTF">2000-03-27T20:56:46Z</dcterms:created>
  <dcterms:modified xsi:type="dcterms:W3CDTF">2005-02-23T20:01:01Z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